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wcc.sharepoint.com/NPS/NPS Sharepoint Forms/"/>
    </mc:Choice>
  </mc:AlternateContent>
  <xr:revisionPtr revIDLastSave="1" documentId="8_{A710DC34-BA6F-41E3-A413-31B3C9D9971F}" xr6:coauthVersionLast="44" xr6:coauthVersionMax="44" xr10:uidLastSave="{6BCCAED2-FB24-4E3F-9CC3-DF514D455A76}"/>
  <bookViews>
    <workbookView xWindow="-120" yWindow="-120" windowWidth="29040" windowHeight="15840" xr2:uid="{0B100270-2504-4E0D-9B10-1B383C7B82AE}"/>
  </bookViews>
  <sheets>
    <sheet name="ESP Cost Estimate 52 wks" sheetId="1" r:id="rId1"/>
  </sheets>
  <definedNames>
    <definedName name="_xlnm.Print_Area" localSheetId="0">'ESP Cost Estimate 52 wks'!$B$10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8" i="1"/>
  <c r="D30" i="1" l="1"/>
  <c r="C30" i="1"/>
  <c r="D29" i="1"/>
  <c r="D28" i="1"/>
  <c r="O12" i="1"/>
  <c r="N12" i="1"/>
  <c r="M12" i="1"/>
  <c r="L12" i="1"/>
  <c r="K12" i="1"/>
  <c r="J12" i="1"/>
  <c r="I12" i="1"/>
  <c r="H12" i="1"/>
  <c r="O11" i="1"/>
  <c r="N11" i="1"/>
  <c r="M11" i="1"/>
  <c r="K11" i="1"/>
  <c r="J11" i="1"/>
  <c r="I11" i="1"/>
  <c r="H11" i="1"/>
  <c r="O10" i="1"/>
  <c r="N10" i="1"/>
  <c r="M10" i="1"/>
  <c r="K10" i="1"/>
  <c r="J10" i="1"/>
  <c r="I10" i="1"/>
  <c r="H10" i="1"/>
  <c r="O9" i="1"/>
  <c r="N9" i="1"/>
  <c r="M9" i="1"/>
  <c r="K9" i="1"/>
  <c r="J9" i="1"/>
  <c r="I9" i="1"/>
  <c r="H9" i="1"/>
  <c r="O8" i="1"/>
  <c r="N8" i="1"/>
  <c r="M8" i="1"/>
  <c r="K8" i="1"/>
  <c r="J8" i="1"/>
  <c r="I8" i="1"/>
  <c r="H8" i="1"/>
  <c r="O7" i="1"/>
  <c r="N7" i="1"/>
  <c r="M7" i="1"/>
  <c r="K7" i="1"/>
  <c r="J7" i="1"/>
  <c r="I7" i="1"/>
  <c r="H7" i="1"/>
  <c r="O6" i="1"/>
  <c r="N6" i="1"/>
  <c r="M6" i="1"/>
  <c r="K6" i="1"/>
  <c r="J6" i="1"/>
  <c r="I6" i="1"/>
  <c r="H6" i="1"/>
  <c r="O5" i="1"/>
  <c r="N5" i="1"/>
  <c r="M5" i="1"/>
  <c r="K5" i="1"/>
  <c r="J5" i="1"/>
  <c r="I5" i="1"/>
  <c r="H5" i="1"/>
</calcChain>
</file>

<file path=xl/sharedStrings.xml><?xml version="1.0" encoding="utf-8"?>
<sst xmlns="http://schemas.openxmlformats.org/spreadsheetml/2006/main" count="66" uniqueCount="62">
  <si>
    <t>Office</t>
  </si>
  <si>
    <t>Position Title</t>
  </si>
  <si>
    <t>Location</t>
  </si>
  <si>
    <t>Level</t>
  </si>
  <si>
    <t>Hourly Rate</t>
  </si>
  <si>
    <t>Hours per Week</t>
  </si>
  <si>
    <t># of Weeks</t>
  </si>
  <si>
    <t>Total Hours</t>
  </si>
  <si>
    <t>Total Enrollee Wages</t>
  </si>
  <si>
    <t>Fringe Benefits</t>
  </si>
  <si>
    <t>Total Enrollee Labor</t>
  </si>
  <si>
    <t>Travel, training, supplies</t>
  </si>
  <si>
    <t>Program Administration Costs</t>
  </si>
  <si>
    <t>Total Cost</t>
  </si>
  <si>
    <t>Direct Program Costs</t>
  </si>
  <si>
    <t>Indirect Costs</t>
  </si>
  <si>
    <t>Total</t>
  </si>
  <si>
    <t>Cost Categories Explanation</t>
  </si>
  <si>
    <t>Cost of program staff for:</t>
  </si>
  <si>
    <t xml:space="preserve">Cost incurred for common or joint objectives and therefore cannot be readily and </t>
  </si>
  <si>
    <t>- enrollee recruitment, orientation, and</t>
  </si>
  <si>
    <t>specifically identified with a particular program or activity.  These costs are grouped into</t>
  </si>
  <si>
    <t>State unemployment insurance (SUI)</t>
  </si>
  <si>
    <t xml:space="preserve"> other supportive services</t>
  </si>
  <si>
    <t>common pool and distributed to benefiting activities by a cost allocation process.</t>
  </si>
  <si>
    <t>Local &amp; city taxes</t>
  </si>
  <si>
    <t>- program management</t>
  </si>
  <si>
    <t>Workers compensation</t>
  </si>
  <si>
    <t>- program billing &amp; reporting</t>
  </si>
  <si>
    <t>Indirect charges include the cost of performing overall general and administrative functions.</t>
  </si>
  <si>
    <t>Website</t>
  </si>
  <si>
    <t>Administrative staff time</t>
  </si>
  <si>
    <t>Enrollee travel</t>
  </si>
  <si>
    <t>Office space rent</t>
  </si>
  <si>
    <t>Equipment for enrollees</t>
  </si>
  <si>
    <t>Supplies (e.g. safety glasses/boots)</t>
  </si>
  <si>
    <t>Bank charges</t>
  </si>
  <si>
    <t>Training</t>
  </si>
  <si>
    <t xml:space="preserve">Printing &amp; reproduction cost directly </t>
  </si>
  <si>
    <t xml:space="preserve">Direct postage/FedEx </t>
  </si>
  <si>
    <t>Cost of accounting, HR, travel systems</t>
  </si>
  <si>
    <t>Contractual, legal, audit expenses</t>
  </si>
  <si>
    <t>Indirect Cost: (9.09%)</t>
  </si>
  <si>
    <t>NOWCC has received a provisional indirect cost rate (9.09%) from its cognizant federal agency.</t>
  </si>
  <si>
    <t>Accounting &amp; payroll staff time</t>
  </si>
  <si>
    <t>Staff travel &amp; training</t>
  </si>
  <si>
    <t>FICA (Social Security &amp; Medicare)</t>
  </si>
  <si>
    <t>Pretax transit (where required)</t>
  </si>
  <si>
    <t xml:space="preserve"> benefiting ESP</t>
  </si>
  <si>
    <t>Mandatory payroll taxes:</t>
  </si>
  <si>
    <t>Payroll and electronic timesheet cost</t>
  </si>
  <si>
    <t>Enrollee management system (EMS)</t>
  </si>
  <si>
    <t>Office supplies &amp; equipment</t>
  </si>
  <si>
    <t>Enrollee Costs</t>
  </si>
  <si>
    <t>Total Costs</t>
  </si>
  <si>
    <t>Sample Job</t>
  </si>
  <si>
    <t>Denver</t>
  </si>
  <si>
    <t>Sample</t>
  </si>
  <si>
    <t>Fringe Benefits Rate Includes: (up to 11%)</t>
  </si>
  <si>
    <t>Direct Program Costs Includes: (up to 20%)</t>
  </si>
  <si>
    <t>s</t>
  </si>
  <si>
    <t>NOWCC NPS ESP Budget Estimate Worksheet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</si>
</sst>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_);_(* \(#,##0.0\);_(* &quot;-&quot;??_);_(@_)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4" xfId="2" applyFont="1" applyFill="1" applyBorder="1" applyAlignment="1" applyProtection="1">
      <alignment horizontal="left"/>
      <protection locked="0"/>
    </xf>
    <xf numFmtId="0" fontId="7" fillId="2" borderId="4" xfId="2" applyFont="1" applyFill="1" applyBorder="1" applyAlignment="1" applyProtection="1">
      <alignment horizontal="center"/>
      <protection locked="0"/>
    </xf>
    <xf numFmtId="165" fontId="7" fillId="2" borderId="4" xfId="2" applyNumberFormat="1" applyFont="1" applyFill="1" applyBorder="1" applyAlignment="1" applyProtection="1">
      <alignment horizontal="center"/>
      <protection locked="0"/>
    </xf>
    <xf numFmtId="37" fontId="7" fillId="2" borderId="4" xfId="3" applyNumberFormat="1" applyFont="1" applyFill="1" applyBorder="1" applyAlignment="1" applyProtection="1">
      <alignment horizontal="center"/>
      <protection locked="0"/>
    </xf>
    <xf numFmtId="37" fontId="7" fillId="2" borderId="4" xfId="1" applyNumberFormat="1" applyFont="1" applyFill="1" applyBorder="1" applyAlignment="1" applyProtection="1">
      <alignment horizontal="center"/>
      <protection locked="0"/>
    </xf>
    <xf numFmtId="164" fontId="7" fillId="0" borderId="4" xfId="1" applyNumberFormat="1" applyFont="1" applyBorder="1" applyAlignment="1">
      <alignment wrapText="1"/>
    </xf>
    <xf numFmtId="5" fontId="8" fillId="0" borderId="4" xfId="1" applyNumberFormat="1" applyFont="1" applyBorder="1" applyAlignment="1">
      <alignment wrapText="1"/>
    </xf>
    <xf numFmtId="0" fontId="5" fillId="0" borderId="8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Continuous" vertical="center" wrapText="1"/>
    </xf>
    <xf numFmtId="164" fontId="8" fillId="0" borderId="7" xfId="1" applyNumberFormat="1" applyFont="1" applyBorder="1" applyAlignment="1">
      <alignment wrapText="1"/>
    </xf>
    <xf numFmtId="5" fontId="8" fillId="5" borderId="7" xfId="1" applyNumberFormat="1" applyFont="1" applyFill="1" applyBorder="1" applyAlignment="1">
      <alignment wrapText="1"/>
    </xf>
    <xf numFmtId="1" fontId="10" fillId="0" borderId="0" xfId="0" applyNumberFormat="1" applyFont="1"/>
    <xf numFmtId="37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left" indent="2"/>
    </xf>
    <xf numFmtId="37" fontId="10" fillId="0" borderId="0" xfId="0" applyNumberFormat="1" applyFont="1" applyAlignment="1">
      <alignment horizontal="left" indent="2"/>
    </xf>
    <xf numFmtId="0" fontId="13" fillId="0" borderId="0" xfId="0" applyFont="1"/>
    <xf numFmtId="2" fontId="12" fillId="0" borderId="0" xfId="0" applyNumberFormat="1" applyFont="1"/>
    <xf numFmtId="1" fontId="12" fillId="0" borderId="0" xfId="0" applyNumberFormat="1" applyFont="1"/>
    <xf numFmtId="0" fontId="5" fillId="3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/>
    </xf>
    <xf numFmtId="167" fontId="15" fillId="4" borderId="0" xfId="4" applyNumberFormat="1" applyFont="1" applyFill="1"/>
    <xf numFmtId="167" fontId="15" fillId="3" borderId="0" xfId="4" applyNumberFormat="1" applyFont="1" applyFill="1"/>
    <xf numFmtId="166" fontId="12" fillId="0" borderId="0" xfId="1" applyNumberFormat="1" applyFont="1"/>
    <xf numFmtId="166" fontId="13" fillId="0" borderId="0" xfId="1" applyNumberFormat="1" applyFont="1"/>
    <xf numFmtId="166" fontId="16" fillId="0" borderId="0" xfId="1" applyNumberFormat="1" applyFont="1"/>
    <xf numFmtId="5" fontId="14" fillId="3" borderId="0" xfId="0" applyNumberFormat="1" applyFont="1" applyFill="1" applyAlignment="1">
      <alignment horizontal="center"/>
    </xf>
    <xf numFmtId="5" fontId="14" fillId="4" borderId="0" xfId="0" applyNumberFormat="1" applyFont="1" applyFill="1" applyAlignment="1">
      <alignment horizontal="center"/>
    </xf>
    <xf numFmtId="5" fontId="14" fillId="5" borderId="14" xfId="1" applyNumberFormat="1" applyFont="1" applyFill="1" applyBorder="1" applyAlignment="1">
      <alignment horizontal="center"/>
    </xf>
    <xf numFmtId="9" fontId="15" fillId="5" borderId="14" xfId="4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0" fontId="17" fillId="0" borderId="11" xfId="0" applyFont="1" applyBorder="1"/>
    <xf numFmtId="0" fontId="12" fillId="0" borderId="0" xfId="0" applyFont="1"/>
    <xf numFmtId="1" fontId="12" fillId="0" borderId="12" xfId="0" applyNumberFormat="1" applyFont="1" applyBorder="1"/>
    <xf numFmtId="37" fontId="12" fillId="0" borderId="11" xfId="0" applyNumberFormat="1" applyFont="1" applyBorder="1"/>
    <xf numFmtId="0" fontId="16" fillId="0" borderId="0" xfId="0" applyFont="1"/>
    <xf numFmtId="37" fontId="12" fillId="0" borderId="0" xfId="0" applyNumberFormat="1" applyFont="1"/>
    <xf numFmtId="37" fontId="12" fillId="0" borderId="12" xfId="0" applyNumberFormat="1" applyFont="1" applyBorder="1"/>
    <xf numFmtId="0" fontId="12" fillId="0" borderId="11" xfId="0" applyFont="1" applyBorder="1" applyAlignment="1">
      <alignment horizontal="left" indent="2"/>
    </xf>
    <xf numFmtId="0" fontId="17" fillId="0" borderId="11" xfId="0" quotePrefix="1" applyFont="1" applyBorder="1" applyAlignment="1">
      <alignment horizontal="left" indent="2"/>
    </xf>
    <xf numFmtId="0" fontId="12" fillId="0" borderId="11" xfId="0" quotePrefix="1" applyFont="1" applyBorder="1" applyAlignment="1">
      <alignment horizontal="left" indent="2"/>
    </xf>
    <xf numFmtId="37" fontId="12" fillId="0" borderId="11" xfId="0" applyNumberFormat="1" applyFont="1" applyBorder="1" applyAlignment="1">
      <alignment horizontal="left" indent="2"/>
    </xf>
    <xf numFmtId="0" fontId="12" fillId="0" borderId="8" xfId="0" applyFont="1" applyBorder="1"/>
    <xf numFmtId="0" fontId="12" fillId="0" borderId="10" xfId="0" applyFont="1" applyBorder="1"/>
    <xf numFmtId="0" fontId="5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0" borderId="8" xfId="0" applyFont="1" applyBorder="1" applyAlignment="1">
      <alignment horizontal="left" indent="2"/>
    </xf>
    <xf numFmtId="0" fontId="12" fillId="0" borderId="9" xfId="0" applyFont="1" applyBorder="1"/>
    <xf numFmtId="2" fontId="12" fillId="0" borderId="9" xfId="0" applyNumberFormat="1" applyFont="1" applyBorder="1"/>
    <xf numFmtId="1" fontId="12" fillId="0" borderId="9" xfId="0" applyNumberFormat="1" applyFont="1" applyBorder="1"/>
    <xf numFmtId="1" fontId="12" fillId="0" borderId="10" xfId="0" applyNumberFormat="1" applyFont="1" applyBorder="1"/>
    <xf numFmtId="37" fontId="12" fillId="0" borderId="8" xfId="0" applyNumberFormat="1" applyFont="1" applyBorder="1" applyAlignment="1">
      <alignment horizontal="left" indent="2"/>
    </xf>
    <xf numFmtId="0" fontId="16" fillId="0" borderId="9" xfId="0" applyFont="1" applyBorder="1"/>
    <xf numFmtId="37" fontId="12" fillId="0" borderId="9" xfId="0" applyNumberFormat="1" applyFont="1" applyBorder="1"/>
    <xf numFmtId="37" fontId="12" fillId="0" borderId="10" xfId="0" applyNumberFormat="1" applyFont="1" applyBorder="1"/>
  </cellXfs>
  <cellStyles count="5">
    <cellStyle name="Comma" xfId="1" builtinId="3"/>
    <cellStyle name="Comma 2" xfId="3" xr:uid="{D515F25C-F032-4FCF-921D-0A94C45879B4}"/>
    <cellStyle name="Normal" xfId="0" builtinId="0"/>
    <cellStyle name="Normal 2" xfId="2" xr:uid="{BDC3D587-EBAD-4646-84D3-1BFAE9FA8F0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574676</xdr:colOff>
      <xdr:row>21</xdr:row>
      <xdr:rowOff>93297</xdr:rowOff>
    </xdr:from>
    <xdr:to>
      <xdr:col>14</xdr:col>
      <xdr:colOff>722700</xdr:colOff>
      <xdr:row>26</xdr:row>
      <xdr:rowOff>2989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BE3BA-3944-4B16-BAB2-7DC173369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926" y="5052647"/>
          <a:ext cx="935424" cy="893942"/>
        </a:xfrm>
        <a:prstGeom prst="rect">
          <a:avLst/>
        </a:prstGeom>
      </xdr:spPr>
    </xdr:pic>
    <xdr:clientData/>
  </xdr:twoCellAnchor>
  <xdr:twoCellAnchor editAs="oneCell">
    <xdr:from>
      <xdr:col>14</xdr:col>
      <xdr:colOff>330206</xdr:colOff>
      <xdr:row>0</xdr:row>
      <xdr:rowOff>0</xdr:rowOff>
    </xdr:from>
    <xdr:to>
      <xdr:col>14</xdr:col>
      <xdr:colOff>665506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CAF4C4-445F-4A8F-84AA-7FED4805E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10856" y="0"/>
          <a:ext cx="33530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</xdr:col>
      <xdr:colOff>445750</xdr:colOff>
      <xdr:row>1</xdr:row>
      <xdr:rowOff>213350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504764-D36D-4DA0-92CD-987ADB87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852150" cy="43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DE3F-10E1-47D0-961E-709DC7C70789}">
  <sheetPr>
    <pageSetUpPr fitToPage="1"/>
  </sheetPr>
  <dimension ref="A1:V34"/>
  <sheetViews>
    <sheetView showGridLines="0" tabSelected="1" zoomScaleNormal="100" workbookViewId="0">
      <selection activeCell="T4" sqref="T4"/>
    </sheetView>
  </sheetViews>
  <sheetFormatPr defaultColWidth="8.85546875" defaultRowHeight="15.75" x14ac:dyDescent="0.25"/>
  <cols>
    <col min="1" max="1" width="6.5703125" style="1" customWidth="1"/>
    <col min="2" max="2" width="34.42578125" style="1" customWidth="1"/>
    <col min="3" max="3" width="9.7109375" style="1" customWidth="1"/>
    <col min="4" max="4" width="6" style="1" customWidth="1"/>
    <col min="5" max="5" width="7.85546875" style="1" customWidth="1"/>
    <col min="6" max="6" width="7.140625" style="1" customWidth="1"/>
    <col min="7" max="7" width="7.85546875" style="1" customWidth="1"/>
    <col min="8" max="8" width="7.28515625" style="1" customWidth="1"/>
    <col min="9" max="9" width="9.42578125" style="1" customWidth="1"/>
    <col min="10" max="10" width="8.85546875" style="1" customWidth="1"/>
    <col min="11" max="11" width="8.5703125" style="1" customWidth="1"/>
    <col min="12" max="12" width="9.7109375" style="1" customWidth="1"/>
    <col min="13" max="13" width="12.5703125" style="1" customWidth="1"/>
    <col min="14" max="14" width="11.28515625" style="1" customWidth="1"/>
    <col min="15" max="15" width="12" style="1" customWidth="1"/>
    <col min="16" max="16" width="3.42578125" style="1" customWidth="1"/>
    <col min="17" max="21" width="8.85546875" style="1"/>
    <col min="22" max="22" width="11.28515625" style="1" bestFit="1" customWidth="1"/>
    <col min="23" max="16384" width="8.85546875" style="1"/>
  </cols>
  <sheetData>
    <row r="1" spans="1:20" ht="17.45" customHeight="1" x14ac:dyDescent="0.25">
      <c r="A1" s="40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0" ht="17.4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 ht="27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51" t="s">
        <v>12</v>
      </c>
      <c r="N3" s="52"/>
      <c r="O3" s="53" t="s">
        <v>13</v>
      </c>
    </row>
    <row r="4" spans="1:20" ht="29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2" t="s">
        <v>14</v>
      </c>
      <c r="N4" s="3" t="s">
        <v>15</v>
      </c>
      <c r="O4" s="54"/>
      <c r="Q4" s="4"/>
      <c r="R4" s="4"/>
      <c r="S4" s="4"/>
      <c r="T4" s="4" t="s">
        <v>60</v>
      </c>
    </row>
    <row r="5" spans="1:20" ht="20.100000000000001" customHeight="1" x14ac:dyDescent="0.25">
      <c r="A5" s="6" t="s">
        <v>57</v>
      </c>
      <c r="B5" s="6" t="s">
        <v>55</v>
      </c>
      <c r="C5" s="6" t="s">
        <v>56</v>
      </c>
      <c r="D5" s="6">
        <v>1</v>
      </c>
      <c r="E5" s="7">
        <v>30</v>
      </c>
      <c r="F5" s="8">
        <v>24</v>
      </c>
      <c r="G5" s="9">
        <v>52</v>
      </c>
      <c r="H5" s="10">
        <f t="shared" ref="H5:H10" si="0">F5*G5</f>
        <v>1248</v>
      </c>
      <c r="I5" s="10">
        <f t="shared" ref="I5:I10" si="1">E5*H5</f>
        <v>37440</v>
      </c>
      <c r="J5" s="10">
        <f t="shared" ref="J5:J10" si="2">I5*0.11</f>
        <v>4118.3999999999996</v>
      </c>
      <c r="K5" s="10">
        <f t="shared" ref="K5:K10" si="3">I5+J5</f>
        <v>41558.400000000001</v>
      </c>
      <c r="L5" s="10"/>
      <c r="M5" s="10">
        <f t="shared" ref="M5:M10" si="4">(K5+L5)*0.2</f>
        <v>8311.68</v>
      </c>
      <c r="N5" s="10">
        <f t="shared" ref="N5:N10" si="5">SUM(K5:M5)*0.0909</f>
        <v>4533.1902719999998</v>
      </c>
      <c r="O5" s="11">
        <f t="shared" ref="O5:O10" si="6">L5+N5+K5+M5</f>
        <v>54403.270272000002</v>
      </c>
    </row>
    <row r="6" spans="1:20" ht="20.100000000000001" customHeight="1" x14ac:dyDescent="0.25">
      <c r="A6" s="6"/>
      <c r="B6" s="5"/>
      <c r="C6" s="6"/>
      <c r="D6" s="6"/>
      <c r="E6" s="7"/>
      <c r="F6" s="8"/>
      <c r="G6" s="9"/>
      <c r="H6" s="10">
        <f>F6*G6</f>
        <v>0</v>
      </c>
      <c r="I6" s="10">
        <f>E6*H6</f>
        <v>0</v>
      </c>
      <c r="J6" s="10">
        <f t="shared" si="2"/>
        <v>0</v>
      </c>
      <c r="K6" s="10">
        <f>I6+J6</f>
        <v>0</v>
      </c>
      <c r="L6" s="10"/>
      <c r="M6" s="10">
        <f>(K6+L6)*0.2</f>
        <v>0</v>
      </c>
      <c r="N6" s="10">
        <f t="shared" si="5"/>
        <v>0</v>
      </c>
      <c r="O6" s="11">
        <f>L6+N6+K6+M6</f>
        <v>0</v>
      </c>
    </row>
    <row r="7" spans="1:20" ht="20.100000000000001" customHeight="1" x14ac:dyDescent="0.25">
      <c r="A7" s="6"/>
      <c r="B7" s="5"/>
      <c r="C7" s="6"/>
      <c r="D7" s="6"/>
      <c r="E7" s="7"/>
      <c r="F7" s="8"/>
      <c r="G7" s="9"/>
      <c r="H7" s="10">
        <f t="shared" si="0"/>
        <v>0</v>
      </c>
      <c r="I7" s="10">
        <f t="shared" si="1"/>
        <v>0</v>
      </c>
      <c r="J7" s="10">
        <f t="shared" si="2"/>
        <v>0</v>
      </c>
      <c r="K7" s="10">
        <f t="shared" si="3"/>
        <v>0</v>
      </c>
      <c r="L7" s="10"/>
      <c r="M7" s="10">
        <f>(K7+L7)*0.2</f>
        <v>0</v>
      </c>
      <c r="N7" s="10">
        <f t="shared" si="5"/>
        <v>0</v>
      </c>
      <c r="O7" s="11">
        <f>L7+N7+K7+M7</f>
        <v>0</v>
      </c>
    </row>
    <row r="8" spans="1:20" ht="20.100000000000001" customHeight="1" x14ac:dyDescent="0.25">
      <c r="A8" s="6"/>
      <c r="B8" s="5"/>
      <c r="C8" s="6"/>
      <c r="D8" s="6"/>
      <c r="E8" s="7"/>
      <c r="F8" s="8"/>
      <c r="G8" s="9"/>
      <c r="H8" s="10">
        <f t="shared" si="0"/>
        <v>0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10"/>
      <c r="M8" s="10">
        <f t="shared" si="4"/>
        <v>0</v>
      </c>
      <c r="N8" s="10">
        <f t="shared" si="5"/>
        <v>0</v>
      </c>
      <c r="O8" s="11">
        <f t="shared" si="6"/>
        <v>0</v>
      </c>
    </row>
    <row r="9" spans="1:20" ht="20.100000000000001" customHeight="1" x14ac:dyDescent="0.25">
      <c r="A9" s="6"/>
      <c r="B9" s="5"/>
      <c r="C9" s="6"/>
      <c r="D9" s="6"/>
      <c r="E9" s="7"/>
      <c r="F9" s="8"/>
      <c r="G9" s="9"/>
      <c r="H9" s="10">
        <f t="shared" si="0"/>
        <v>0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10"/>
      <c r="M9" s="10">
        <f t="shared" si="4"/>
        <v>0</v>
      </c>
      <c r="N9" s="10">
        <f t="shared" si="5"/>
        <v>0</v>
      </c>
      <c r="O9" s="11">
        <f t="shared" si="6"/>
        <v>0</v>
      </c>
    </row>
    <row r="10" spans="1:20" ht="20.100000000000001" customHeight="1" x14ac:dyDescent="0.25">
      <c r="A10" s="6"/>
      <c r="B10" s="5"/>
      <c r="C10" s="6"/>
      <c r="D10" s="6"/>
      <c r="E10" s="7"/>
      <c r="F10" s="8"/>
      <c r="G10" s="9"/>
      <c r="H10" s="10">
        <f t="shared" si="0"/>
        <v>0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10"/>
      <c r="M10" s="10">
        <f t="shared" si="4"/>
        <v>0</v>
      </c>
      <c r="N10" s="10">
        <f t="shared" si="5"/>
        <v>0</v>
      </c>
      <c r="O10" s="11">
        <f t="shared" si="6"/>
        <v>0</v>
      </c>
    </row>
    <row r="11" spans="1:20" ht="20.100000000000001" customHeight="1" x14ac:dyDescent="0.25">
      <c r="A11" s="6"/>
      <c r="B11" s="5"/>
      <c r="C11" s="6"/>
      <c r="D11" s="6"/>
      <c r="E11" s="7"/>
      <c r="F11" s="8"/>
      <c r="G11" s="9"/>
      <c r="H11" s="10">
        <f>F11*G11</f>
        <v>0</v>
      </c>
      <c r="I11" s="10">
        <f>E11*H11</f>
        <v>0</v>
      </c>
      <c r="J11" s="10">
        <f>I11*0.11</f>
        <v>0</v>
      </c>
      <c r="K11" s="10">
        <f>I11+J11</f>
        <v>0</v>
      </c>
      <c r="L11" s="10"/>
      <c r="M11" s="10">
        <f>(K11+L11)*0.2</f>
        <v>0</v>
      </c>
      <c r="N11" s="10">
        <f>SUM(K11:M11)*0.0909</f>
        <v>0</v>
      </c>
      <c r="O11" s="11">
        <f>L11+N11+K11+M11</f>
        <v>0</v>
      </c>
    </row>
    <row r="12" spans="1:20" ht="20.100000000000001" customHeight="1" x14ac:dyDescent="0.25">
      <c r="A12" s="12" t="s">
        <v>16</v>
      </c>
      <c r="B12" s="13"/>
      <c r="C12" s="13"/>
      <c r="D12" s="13"/>
      <c r="E12" s="13"/>
      <c r="F12" s="13"/>
      <c r="G12" s="14"/>
      <c r="H12" s="15">
        <f>ROUND(SUM(H5:H11),0)</f>
        <v>1248</v>
      </c>
      <c r="I12" s="15">
        <f t="shared" ref="I12:O12" si="7">SUM(I5:I11)</f>
        <v>37440</v>
      </c>
      <c r="J12" s="15">
        <f t="shared" si="7"/>
        <v>4118.3999999999996</v>
      </c>
      <c r="K12" s="15">
        <f t="shared" si="7"/>
        <v>41558.400000000001</v>
      </c>
      <c r="L12" s="15">
        <f t="shared" si="7"/>
        <v>0</v>
      </c>
      <c r="M12" s="15">
        <f t="shared" si="7"/>
        <v>8311.68</v>
      </c>
      <c r="N12" s="15">
        <f t="shared" si="7"/>
        <v>4533.1902719999998</v>
      </c>
      <c r="O12" s="16">
        <f t="shared" si="7"/>
        <v>54403.270272000002</v>
      </c>
    </row>
    <row r="13" spans="1:20" x14ac:dyDescent="0.25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20" ht="15.6" customHeight="1" x14ac:dyDescent="0.25">
      <c r="A14" s="43" t="s">
        <v>58</v>
      </c>
      <c r="B14" s="44"/>
      <c r="C14" s="48" t="s">
        <v>59</v>
      </c>
      <c r="D14" s="49"/>
      <c r="E14" s="49"/>
      <c r="F14" s="49"/>
      <c r="G14" s="44"/>
      <c r="H14" s="48" t="s">
        <v>42</v>
      </c>
      <c r="I14" s="50"/>
      <c r="J14" s="50"/>
      <c r="K14" s="50"/>
      <c r="L14" s="50"/>
      <c r="M14" s="50"/>
      <c r="N14" s="50"/>
      <c r="O14" s="44"/>
      <c r="P14" s="18"/>
    </row>
    <row r="15" spans="1:20" x14ac:dyDescent="0.25">
      <c r="A15" s="55" t="s">
        <v>49</v>
      </c>
      <c r="B15" s="56"/>
      <c r="C15" s="57" t="s">
        <v>18</v>
      </c>
      <c r="D15" s="58"/>
      <c r="E15" s="24"/>
      <c r="F15" s="25"/>
      <c r="G15" s="59"/>
      <c r="H15" s="60" t="s">
        <v>19</v>
      </c>
      <c r="I15" s="61"/>
      <c r="J15" s="62"/>
      <c r="K15" s="62"/>
      <c r="L15" s="62"/>
      <c r="M15" s="62"/>
      <c r="N15" s="62"/>
      <c r="O15" s="63"/>
      <c r="P15" s="62"/>
    </row>
    <row r="16" spans="1:20" x14ac:dyDescent="0.25">
      <c r="A16" s="64" t="s">
        <v>46</v>
      </c>
      <c r="B16" s="56"/>
      <c r="C16" s="65" t="s">
        <v>20</v>
      </c>
      <c r="D16" s="58"/>
      <c r="E16" s="24"/>
      <c r="F16" s="25"/>
      <c r="G16" s="59"/>
      <c r="H16" s="60" t="s">
        <v>21</v>
      </c>
      <c r="I16" s="61"/>
      <c r="J16" s="62"/>
      <c r="K16" s="62"/>
      <c r="L16" s="62"/>
      <c r="M16" s="62"/>
      <c r="N16" s="62"/>
      <c r="O16" s="63"/>
      <c r="P16" s="62"/>
    </row>
    <row r="17" spans="1:22" x14ac:dyDescent="0.25">
      <c r="A17" s="64" t="s">
        <v>22</v>
      </c>
      <c r="B17" s="56"/>
      <c r="C17" s="66" t="s">
        <v>23</v>
      </c>
      <c r="D17" s="58"/>
      <c r="E17" s="24"/>
      <c r="F17" s="25"/>
      <c r="G17" s="59"/>
      <c r="H17" s="60" t="s">
        <v>24</v>
      </c>
      <c r="I17" s="61"/>
      <c r="J17" s="62"/>
      <c r="K17" s="62"/>
      <c r="L17" s="62"/>
      <c r="M17" s="62"/>
      <c r="N17" s="62"/>
      <c r="O17" s="63"/>
      <c r="P17" s="62"/>
      <c r="T17" s="1" t="s">
        <v>60</v>
      </c>
    </row>
    <row r="18" spans="1:22" x14ac:dyDescent="0.25">
      <c r="A18" s="64" t="s">
        <v>25</v>
      </c>
      <c r="B18" s="56"/>
      <c r="C18" s="65" t="s">
        <v>26</v>
      </c>
      <c r="D18" s="58"/>
      <c r="E18" s="24"/>
      <c r="F18" s="25"/>
      <c r="G18" s="59"/>
      <c r="H18" s="60" t="s">
        <v>43</v>
      </c>
      <c r="I18" s="61"/>
      <c r="J18" s="62"/>
      <c r="K18" s="62"/>
      <c r="L18" s="62"/>
      <c r="M18" s="62"/>
      <c r="N18" s="62"/>
      <c r="O18" s="63"/>
      <c r="P18" s="62"/>
    </row>
    <row r="19" spans="1:22" x14ac:dyDescent="0.25">
      <c r="A19" s="64" t="s">
        <v>27</v>
      </c>
      <c r="B19" s="56"/>
      <c r="C19" s="65" t="s">
        <v>28</v>
      </c>
      <c r="D19" s="58"/>
      <c r="E19" s="24"/>
      <c r="F19" s="25"/>
      <c r="G19" s="59"/>
      <c r="H19" s="60" t="s">
        <v>29</v>
      </c>
      <c r="I19" s="61"/>
      <c r="J19" s="62"/>
      <c r="K19" s="62"/>
      <c r="L19" s="62"/>
      <c r="M19" s="62"/>
      <c r="N19" s="62"/>
      <c r="O19" s="63"/>
      <c r="P19" s="62"/>
    </row>
    <row r="20" spans="1:22" x14ac:dyDescent="0.25">
      <c r="A20" s="64" t="s">
        <v>47</v>
      </c>
      <c r="B20" s="56"/>
      <c r="C20" s="55" t="s">
        <v>39</v>
      </c>
      <c r="D20" s="58"/>
      <c r="E20" s="24"/>
      <c r="F20" s="25"/>
      <c r="G20" s="59"/>
      <c r="H20" s="67" t="s">
        <v>44</v>
      </c>
      <c r="I20" s="61"/>
      <c r="J20" s="62"/>
      <c r="K20" s="62"/>
      <c r="L20" s="62"/>
      <c r="M20" s="62"/>
      <c r="N20" s="62"/>
      <c r="O20" s="63"/>
      <c r="P20" s="62"/>
      <c r="V20" s="1" t="s">
        <v>60</v>
      </c>
    </row>
    <row r="21" spans="1:22" x14ac:dyDescent="0.25">
      <c r="A21" s="68"/>
      <c r="B21" s="69"/>
      <c r="C21" s="55" t="s">
        <v>30</v>
      </c>
      <c r="D21" s="58"/>
      <c r="E21" s="24"/>
      <c r="F21" s="25"/>
      <c r="G21" s="59"/>
      <c r="H21" s="67" t="s">
        <v>31</v>
      </c>
      <c r="I21" s="61"/>
      <c r="J21" s="62"/>
      <c r="K21" s="62"/>
      <c r="L21" s="62"/>
      <c r="M21" s="62"/>
      <c r="N21" s="62"/>
      <c r="O21" s="63"/>
      <c r="P21" s="62"/>
    </row>
    <row r="22" spans="1:22" x14ac:dyDescent="0.25">
      <c r="A22" s="70" t="s">
        <v>11</v>
      </c>
      <c r="B22" s="71"/>
      <c r="C22" s="55" t="s">
        <v>50</v>
      </c>
      <c r="D22" s="58"/>
      <c r="E22" s="24"/>
      <c r="F22" s="25"/>
      <c r="G22" s="59"/>
      <c r="H22" s="67" t="s">
        <v>33</v>
      </c>
      <c r="I22" s="61"/>
      <c r="J22" s="62"/>
      <c r="K22" s="62"/>
      <c r="L22" s="62"/>
      <c r="M22" s="62"/>
      <c r="N22" s="62"/>
      <c r="O22" s="63"/>
      <c r="P22" s="62"/>
    </row>
    <row r="23" spans="1:22" x14ac:dyDescent="0.25">
      <c r="A23" s="64" t="s">
        <v>32</v>
      </c>
      <c r="B23" s="56"/>
      <c r="C23" s="55" t="s">
        <v>51</v>
      </c>
      <c r="D23" s="58"/>
      <c r="E23" s="24"/>
      <c r="F23" s="25"/>
      <c r="G23" s="59"/>
      <c r="H23" s="67" t="s">
        <v>52</v>
      </c>
      <c r="I23" s="61"/>
      <c r="J23" s="62"/>
      <c r="K23" s="62"/>
      <c r="L23" s="62"/>
      <c r="M23" s="62"/>
      <c r="N23" s="62"/>
      <c r="O23" s="63"/>
      <c r="P23" s="62"/>
    </row>
    <row r="24" spans="1:22" x14ac:dyDescent="0.25">
      <c r="A24" s="64" t="s">
        <v>34</v>
      </c>
      <c r="B24" s="56"/>
      <c r="C24" s="55" t="s">
        <v>36</v>
      </c>
      <c r="D24" s="58"/>
      <c r="E24" s="24"/>
      <c r="F24" s="25"/>
      <c r="G24" s="59"/>
      <c r="H24" s="67" t="s">
        <v>45</v>
      </c>
      <c r="I24" s="61"/>
      <c r="J24" s="62"/>
      <c r="K24" s="62"/>
      <c r="L24" s="62"/>
      <c r="M24" s="62"/>
      <c r="N24" s="62"/>
      <c r="O24" s="63"/>
      <c r="P24" s="62"/>
    </row>
    <row r="25" spans="1:22" x14ac:dyDescent="0.25">
      <c r="A25" s="64" t="s">
        <v>35</v>
      </c>
      <c r="B25" s="56"/>
      <c r="C25" s="55" t="s">
        <v>38</v>
      </c>
      <c r="D25" s="58"/>
      <c r="E25" s="24"/>
      <c r="F25" s="25"/>
      <c r="G25" s="59"/>
      <c r="H25" s="67" t="s">
        <v>41</v>
      </c>
      <c r="I25" s="61"/>
      <c r="J25" s="62"/>
      <c r="K25" s="62"/>
      <c r="L25" s="62"/>
      <c r="M25" s="62"/>
      <c r="N25" s="62"/>
      <c r="O25" s="63"/>
      <c r="P25" s="62"/>
    </row>
    <row r="26" spans="1:22" x14ac:dyDescent="0.25">
      <c r="A26" s="72" t="s">
        <v>37</v>
      </c>
      <c r="B26" s="69"/>
      <c r="C26" s="68" t="s">
        <v>48</v>
      </c>
      <c r="D26" s="73"/>
      <c r="E26" s="74"/>
      <c r="F26" s="75"/>
      <c r="G26" s="76"/>
      <c r="H26" s="77" t="s">
        <v>40</v>
      </c>
      <c r="I26" s="78"/>
      <c r="J26" s="79"/>
      <c r="K26" s="79"/>
      <c r="L26" s="79"/>
      <c r="M26" s="79"/>
      <c r="N26" s="79"/>
      <c r="O26" s="80"/>
      <c r="P26" s="62"/>
    </row>
    <row r="27" spans="1:22" ht="8.1" customHeight="1" x14ac:dyDescent="0.25">
      <c r="A27" s="21"/>
      <c r="B27" s="19"/>
      <c r="D27" s="19"/>
      <c r="E27" s="20"/>
      <c r="F27" s="17"/>
      <c r="G27" s="17"/>
      <c r="J27" s="18"/>
      <c r="K27" s="18"/>
      <c r="L27" s="18"/>
      <c r="M27" s="18"/>
      <c r="N27" s="18"/>
      <c r="O27" s="18"/>
      <c r="P27" s="18"/>
    </row>
    <row r="28" spans="1:22" x14ac:dyDescent="0.25">
      <c r="A28" s="19"/>
      <c r="B28" s="26" t="s">
        <v>53</v>
      </c>
      <c r="C28" s="34">
        <f>K12+L12</f>
        <v>41558.400000000001</v>
      </c>
      <c r="D28" s="30">
        <f>C28/C$30</f>
        <v>0.76389525468267794</v>
      </c>
      <c r="E28" s="24"/>
      <c r="F28" s="25"/>
      <c r="G28" s="31"/>
      <c r="H28" s="22"/>
      <c r="J28" s="18"/>
      <c r="K28" s="18"/>
      <c r="L28" s="18"/>
      <c r="M28" s="18"/>
      <c r="N28" s="18"/>
      <c r="O28" s="18"/>
      <c r="P28" s="18"/>
    </row>
    <row r="29" spans="1:22" x14ac:dyDescent="0.25">
      <c r="B29" s="27" t="s">
        <v>12</v>
      </c>
      <c r="C29" s="35">
        <f>M12+N12</f>
        <v>12844.870272</v>
      </c>
      <c r="D29" s="29">
        <f>C29/C$30</f>
        <v>0.23610474531732209</v>
      </c>
      <c r="E29" s="23"/>
      <c r="F29" s="23"/>
      <c r="G29" s="32"/>
    </row>
    <row r="30" spans="1:22" ht="16.5" thickBot="1" x14ac:dyDescent="0.3">
      <c r="B30" s="28" t="s">
        <v>54</v>
      </c>
      <c r="C30" s="36">
        <f>C28+C29</f>
        <v>54403.270272000002</v>
      </c>
      <c r="D30" s="37">
        <f>C30/C$30</f>
        <v>1</v>
      </c>
      <c r="E30" s="23"/>
      <c r="F30" s="23"/>
      <c r="G30" s="32"/>
    </row>
    <row r="31" spans="1:22" ht="16.5" thickTop="1" x14ac:dyDescent="0.25">
      <c r="B31" s="23"/>
      <c r="C31" s="23"/>
      <c r="D31" s="23"/>
      <c r="E31" s="23"/>
      <c r="F31" s="23"/>
      <c r="G31" s="32"/>
    </row>
    <row r="32" spans="1:22" x14ac:dyDescent="0.25">
      <c r="G32" s="33"/>
    </row>
    <row r="33" spans="7:7" x14ac:dyDescent="0.25">
      <c r="G33" s="33"/>
    </row>
    <row r="34" spans="7:7" x14ac:dyDescent="0.25">
      <c r="G34" s="33"/>
    </row>
  </sheetData>
  <mergeCells count="20">
    <mergeCell ref="A1:O2"/>
    <mergeCell ref="A22:B22"/>
    <mergeCell ref="A13:O13"/>
    <mergeCell ref="C14:G14"/>
    <mergeCell ref="H14:O14"/>
    <mergeCell ref="A14:B14"/>
    <mergeCell ref="D3:D4"/>
    <mergeCell ref="E3:E4"/>
    <mergeCell ref="L3:L4"/>
    <mergeCell ref="M3:N3"/>
    <mergeCell ref="O3:O4"/>
    <mergeCell ref="G3:G4"/>
    <mergeCell ref="H3:H4"/>
    <mergeCell ref="I3:I4"/>
    <mergeCell ref="J3:J4"/>
    <mergeCell ref="K3:K4"/>
    <mergeCell ref="F3:F4"/>
    <mergeCell ref="A3:A4"/>
    <mergeCell ref="B3:B4"/>
    <mergeCell ref="C3:C4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31AFF747EB834EBF2FF99F329E0093" ma:contentTypeVersion="8" ma:contentTypeDescription="Create a new document." ma:contentTypeScope="" ma:versionID="8652c7b76455bef1cb7ff4b8e1c83324">
  <xsd:schema xmlns:xsd="http://www.w3.org/2001/XMLSchema" xmlns:xs="http://www.w3.org/2001/XMLSchema" xmlns:p="http://schemas.microsoft.com/office/2006/metadata/properties" xmlns:ns2="471ccd6f-7d96-4174-ac8d-f1088887909f" targetNamespace="http://schemas.microsoft.com/office/2006/metadata/properties" ma:root="true" ma:fieldsID="107a128ad6d3a697e4c07dddcbcfa51d" ns2:_="">
    <xsd:import namespace="471ccd6f-7d96-4174-ac8d-f10888879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cd6f-7d96-4174-ac8d-f10888879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E20B7-3A73-4835-9071-BB289502E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91DF4-7510-4861-9689-FC6F1690E9FB}">
  <ds:schemaRefs>
    <ds:schemaRef ds:uri="471ccd6f-7d96-4174-ac8d-f1088887909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6ED432-1513-4D10-BA11-3EA6A9948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cd6f-7d96-4174-ac8d-f10888879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ESP Cost Estimate 52 wks</vt:lpstr>
      <vt:lpstr>'ESP Cost Estimate 52 wks'!Print_Area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Cito Vanegas</dc:creator>
  <cp:lastModifiedBy>Kathleen Branch</cp:lastModifiedBy>
  <cp:lastPrinted>2020-01-20T17:15:19Z</cp:lastPrinted>
  <dcterms:created xsi:type="dcterms:W3CDTF">2019-12-19T01:59:54Z</dcterms:created>
  <dcterms:modified xsi:type="dcterms:W3CDTF">2020-01-29T22:43:42Z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0x0101000931AFF747EB834EBF2FF99F329E0093</vt:lpwstr>
  </property>
</Properties>
</file>